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rufocus\Documents\GURUF Templates 201903\done\"/>
    </mc:Choice>
  </mc:AlternateContent>
  <xr:revisionPtr revIDLastSave="0" documentId="8_{599F02E1-7547-4A66-8FC4-5FB81C40E3C0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  <c r="B15" i="1"/>
  <c r="B16" i="1"/>
  <c r="B24" i="1"/>
  <c r="B14" i="1"/>
  <c r="B17" i="1" l="1"/>
  <c r="B18" i="1" s="1"/>
  <c r="C17" i="1" l="1"/>
  <c r="C18" i="1" s="1"/>
  <c r="D17" i="1" l="1"/>
  <c r="D18" i="1" s="1"/>
  <c r="E17" i="1" l="1"/>
  <c r="E18" i="1" s="1"/>
  <c r="F17" i="1" l="1"/>
  <c r="F18" i="1" s="1"/>
  <c r="G17" i="1" l="1"/>
  <c r="G18" i="1" s="1"/>
  <c r="H17" i="1" l="1"/>
  <c r="H18" i="1" s="1"/>
  <c r="I17" i="1" l="1"/>
  <c r="I18" i="1" s="1"/>
  <c r="J17" i="1" l="1"/>
  <c r="J18" i="1" s="1"/>
  <c r="K17" i="1" l="1"/>
  <c r="K18" i="1" s="1"/>
  <c r="A18" i="1" l="1"/>
  <c r="B20" i="1"/>
  <c r="B21" i="1" l="1"/>
  <c r="C20" i="1"/>
  <c r="C21" i="1" s="1"/>
  <c r="D20" i="1" l="1"/>
  <c r="D21" i="1" s="1"/>
  <c r="E20" i="1" l="1"/>
  <c r="E21" i="1" s="1"/>
  <c r="F20" i="1" l="1"/>
  <c r="F21" i="1" s="1"/>
  <c r="G20" i="1" l="1"/>
  <c r="G21" i="1" s="1"/>
  <c r="H20" i="1" l="1"/>
  <c r="H21" i="1" s="1"/>
  <c r="I20" i="1" l="1"/>
  <c r="I21" i="1" s="1"/>
  <c r="J20" i="1" l="1"/>
  <c r="J21" i="1" s="1"/>
  <c r="K20" i="1" l="1"/>
  <c r="K21" i="1" s="1"/>
  <c r="A21" i="1" l="1"/>
  <c r="B23" i="1" s="1"/>
  <c r="B25" i="1" s="1"/>
</calcChain>
</file>

<file path=xl/sharedStrings.xml><?xml version="1.0" encoding="utf-8"?>
<sst xmlns="http://schemas.openxmlformats.org/spreadsheetml/2006/main" count="20" uniqueCount="20">
  <si>
    <t>Year</t>
  </si>
  <si>
    <t>Growth Value</t>
  </si>
  <si>
    <t>Terminal Value</t>
  </si>
  <si>
    <t>Fair Value</t>
  </si>
  <si>
    <t>Symbol</t>
  </si>
  <si>
    <t>Growth Rate (Growth Stage)</t>
  </si>
  <si>
    <t>Discount Rate</t>
  </si>
  <si>
    <t>Terminal Growth Rate</t>
  </si>
  <si>
    <t>Y</t>
  </si>
  <si>
    <t>X</t>
  </si>
  <si>
    <t>Price</t>
  </si>
  <si>
    <t>Margin of Safety</t>
  </si>
  <si>
    <t>Please do not make changes to the content below</t>
  </si>
  <si>
    <t>Fair Value Calculator</t>
  </si>
  <si>
    <t>1. If you don't have "GuruFocus" tab in the menu, please download and install GuruFocus Excel Add-in at:</t>
  </si>
  <si>
    <t>2. Make sure you login your account. The username/password are the same as you have on GuruFocus.com</t>
  </si>
  <si>
    <t>You can modify the numbers/ticker in this field</t>
  </si>
  <si>
    <t>3. This is a two stage Fair-Value-Calcuator based on discounted earnings. Go here to learn more: http://www.gurufocus.com/news/39330</t>
  </si>
  <si>
    <t>AAPL</t>
  </si>
  <si>
    <t>EPS without NRI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</si>
</sst>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A0101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8" fontId="0" fillId="0" borderId="0" xfId="0" applyNumberFormat="1"/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3" fontId="0" fillId="0" borderId="0" xfId="0" applyNumberFormat="1"/>
    <xf numFmtId="0" fontId="0" fillId="0" borderId="2" xfId="0" applyBorder="1"/>
    <xf numFmtId="0" fontId="2" fillId="0" borderId="3" xfId="0" quotePrefix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4" fontId="2" fillId="0" borderId="5" xfId="2" applyFont="1" applyBorder="1" applyAlignment="1">
      <alignment horizontal="left"/>
    </xf>
    <xf numFmtId="43" fontId="0" fillId="0" borderId="6" xfId="0" applyNumberFormat="1" applyBorder="1"/>
    <xf numFmtId="8" fontId="2" fillId="0" borderId="5" xfId="0" applyNumberFormat="1" applyFont="1" applyBorder="1" applyAlignment="1">
      <alignment horizontal="left"/>
    </xf>
    <xf numFmtId="0" fontId="0" fillId="0" borderId="5" xfId="0" applyBorder="1"/>
    <xf numFmtId="0" fontId="2" fillId="0" borderId="7" xfId="0" applyFont="1" applyBorder="1" applyAlignment="1">
      <alignment horizontal="center"/>
    </xf>
    <xf numFmtId="44" fontId="2" fillId="0" borderId="8" xfId="2" applyFont="1" applyBorder="1"/>
    <xf numFmtId="43" fontId="0" fillId="0" borderId="9" xfId="0" applyNumberFormat="1" applyBorder="1"/>
    <xf numFmtId="43" fontId="0" fillId="0" borderId="10" xfId="0" applyNumberFormat="1" applyBorder="1"/>
    <xf numFmtId="0" fontId="4" fillId="0" borderId="11" xfId="0" applyFont="1" applyBorder="1"/>
    <xf numFmtId="0" fontId="0" fillId="0" borderId="6" xfId="0" applyBorder="1"/>
    <xf numFmtId="164" fontId="0" fillId="0" borderId="6" xfId="1" applyNumberFormat="1" applyFont="1" applyBorder="1"/>
    <xf numFmtId="0" fontId="0" fillId="0" borderId="8" xfId="0" applyBorder="1"/>
    <xf numFmtId="164" fontId="0" fillId="0" borderId="10" xfId="1" applyNumberFormat="1" applyFont="1" applyBorder="1"/>
    <xf numFmtId="8" fontId="3" fillId="0" borderId="2" xfId="0" applyNumberFormat="1" applyFont="1" applyBorder="1"/>
    <xf numFmtId="0" fontId="0" fillId="0" borderId="11" xfId="0" applyBorder="1"/>
    <xf numFmtId="44" fontId="0" fillId="0" borderId="6" xfId="2" applyFont="1" applyBorder="1"/>
    <xf numFmtId="9" fontId="0" fillId="0" borderId="10" xfId="3" applyFont="1" applyBorder="1"/>
    <xf numFmtId="0" fontId="5" fillId="0" borderId="0" xfId="0" applyFont="1"/>
    <xf numFmtId="0" fontId="6" fillId="0" borderId="0" xfId="0" applyFont="1"/>
    <xf numFmtId="0" fontId="0" fillId="2" borderId="5" xfId="0" applyFill="1" applyBorder="1"/>
    <xf numFmtId="10" fontId="0" fillId="0" borderId="6" xfId="0" applyNumberFormat="1" applyBorder="1"/>
    <xf numFmtId="0" fontId="0" fillId="2" borderId="8" xfId="0" applyFill="1" applyBorder="1"/>
    <xf numFmtId="10" fontId="0" fillId="0" borderId="10" xfId="0" applyNumberFormat="1" applyBorder="1"/>
    <xf numFmtId="0" fontId="7" fillId="2" borderId="2" xfId="0" applyFont="1" applyFill="1" applyBorder="1"/>
    <xf numFmtId="0" fontId="7" fillId="0" borderId="11" xfId="0" applyFont="1" applyBorder="1" applyAlignment="1">
      <alignment horizontal="right"/>
    </xf>
    <xf numFmtId="0" fontId="7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rtdsrv.919506af709a43c5978af078a7f64928">
      <tp t="s">
        <v>172.85</v>
        <stp/>
        <stp>GURUF</stp>
        <stp>aapl</stp>
        <stp>price</stp>
        <stp>TTM</stp>
        <stp>2019-03-07</stp>
        <stp>annual</stp>
        <stp>N</stp>
        <stp>A</stp>
        <stp>S</stp>
        <stp/>
        <tr r="B24" s="1"/>
      </tp>
    </main>
    <main first="rtdsrv.919506af709a43c5978af078a7f64928">
      <tp t="s">
        <v>12.17</v>
        <stp/>
        <stp>GURUF</stp>
        <stp>aapl</stp>
        <stp>eps_nri</stp>
        <stp>TTM</stp>
        <stp>2019-03-07</stp>
        <stp>annual</stp>
        <stp>N</stp>
        <stp>A</stp>
        <stp>S</stp>
        <stp/>
        <tr r="B14" s="1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volatileDependencies" Target="volatileDependenci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114301</xdr:colOff>
      <xdr:row>2</xdr:row>
      <xdr:rowOff>178837</xdr:rowOff>
    </xdr:to>
    <xdr:pic>
      <xdr:nvPicPr>
        <xdr:cNvPr id="2" name="Picture 1" descr="http://static.gurufocus.com/photos/others/guru_logo_small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057400" cy="559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5"/>
  <sheetViews>
    <sheetView tabSelected="1" workbookViewId="0">
      <selection activeCell="H9" sqref="H9"/>
    </sheetView>
  </sheetViews>
  <sheetFormatPr defaultRowHeight="15" x14ac:dyDescent="0.25"/>
  <cols>
    <col min="1" max="1" width="29.140625" customWidth="1"/>
    <col min="2" max="11" width="13.7109375" customWidth="1"/>
  </cols>
  <sheetData>
    <row r="1" spans="1:3" x14ac:dyDescent="0.25">
      <c r="A1" s="4"/>
      <c r="C1" t="s">
        <v>14</v>
      </c>
    </row>
    <row r="2" spans="1:3" x14ac:dyDescent="0.25">
      <c r="C2" t="s">
        <v>15</v>
      </c>
    </row>
    <row r="3" spans="1:3" x14ac:dyDescent="0.25">
      <c r="C3" t="s">
        <v>17</v>
      </c>
    </row>
    <row r="5" spans="1:3" ht="21.75" thickBot="1" x14ac:dyDescent="0.4">
      <c r="A5" s="29" t="s">
        <v>13</v>
      </c>
    </row>
    <row r="6" spans="1:3" x14ac:dyDescent="0.25">
      <c r="A6" s="34" t="s">
        <v>4</v>
      </c>
      <c r="B6" s="35" t="s">
        <v>18</v>
      </c>
      <c r="C6" s="36" t="s">
        <v>16</v>
      </c>
    </row>
    <row r="7" spans="1:3" x14ac:dyDescent="0.25">
      <c r="A7" s="30" t="s">
        <v>5</v>
      </c>
      <c r="B7" s="31">
        <v>0.2</v>
      </c>
    </row>
    <row r="8" spans="1:3" x14ac:dyDescent="0.25">
      <c r="A8" s="30" t="s">
        <v>6</v>
      </c>
      <c r="B8" s="31">
        <v>0.12</v>
      </c>
    </row>
    <row r="9" spans="1:3" ht="15.75" thickBot="1" x14ac:dyDescent="0.3">
      <c r="A9" s="32" t="s">
        <v>7</v>
      </c>
      <c r="B9" s="33">
        <v>0.04</v>
      </c>
    </row>
    <row r="11" spans="1:3" x14ac:dyDescent="0.25">
      <c r="A11" s="28" t="s">
        <v>12</v>
      </c>
    </row>
    <row r="12" spans="1:3" ht="15.75" thickBot="1" x14ac:dyDescent="0.3"/>
    <row r="13" spans="1:3" x14ac:dyDescent="0.25">
      <c r="A13" s="7" t="s">
        <v>0</v>
      </c>
      <c r="B13" s="19">
        <f ca="1">YEAR(TODAY())-1</f>
        <v>2018</v>
      </c>
    </row>
    <row r="14" spans="1:3" x14ac:dyDescent="0.25">
      <c r="A14" s="14" t="s">
        <v>19</v>
      </c>
      <c r="B14" s="20">
        <f>_xll.GURUF($B$6,A14)</f>
        <v>12.17</v>
      </c>
    </row>
    <row r="15" spans="1:3" x14ac:dyDescent="0.25">
      <c r="A15" s="14" t="s">
        <v>9</v>
      </c>
      <c r="B15" s="21">
        <f>(1+B7)/(1+B8)</f>
        <v>1.0714285714285714</v>
      </c>
    </row>
    <row r="16" spans="1:3" ht="15.75" thickBot="1" x14ac:dyDescent="0.3">
      <c r="A16" s="22" t="s">
        <v>8</v>
      </c>
      <c r="B16" s="23">
        <f>(1+B9)/(1+B8)</f>
        <v>0.92857142857142849</v>
      </c>
    </row>
    <row r="17" spans="1:12" x14ac:dyDescent="0.25">
      <c r="A17" s="7" t="s">
        <v>1</v>
      </c>
      <c r="B17" s="8">
        <f ca="1">$B$13+1</f>
        <v>2019</v>
      </c>
      <c r="C17" s="9">
        <f ca="1">B17+1</f>
        <v>2020</v>
      </c>
      <c r="D17" s="9">
        <f t="shared" ref="D17:J17" ca="1" si="0">C17+1</f>
        <v>2021</v>
      </c>
      <c r="E17" s="9">
        <f t="shared" ca="1" si="0"/>
        <v>2022</v>
      </c>
      <c r="F17" s="9">
        <f t="shared" ca="1" si="0"/>
        <v>2023</v>
      </c>
      <c r="G17" s="9">
        <f t="shared" ca="1" si="0"/>
        <v>2024</v>
      </c>
      <c r="H17" s="9">
        <f t="shared" ca="1" si="0"/>
        <v>2025</v>
      </c>
      <c r="I17" s="9">
        <f t="shared" ca="1" si="0"/>
        <v>2026</v>
      </c>
      <c r="J17" s="9">
        <f t="shared" ca="1" si="0"/>
        <v>2027</v>
      </c>
      <c r="K17" s="10">
        <f ca="1">J17+1</f>
        <v>2028</v>
      </c>
      <c r="L17" s="5"/>
    </row>
    <row r="18" spans="1:12" x14ac:dyDescent="0.25">
      <c r="A18" s="11">
        <f ca="1">SUM(B18:K18)</f>
        <v>181.37682709748603</v>
      </c>
      <c r="B18" s="6">
        <f ca="1">$B$15^(B17-$B$13)*$B$14</f>
        <v>13.039285714285715</v>
      </c>
      <c r="C18" s="6">
        <f t="shared" ref="C18:K18" ca="1" si="1">$B$15^(C17-$B$13)*$B$14</f>
        <v>13.97066326530612</v>
      </c>
      <c r="D18" s="6">
        <f t="shared" ca="1" si="1"/>
        <v>14.968567784256557</v>
      </c>
      <c r="E18" s="6">
        <f t="shared" ca="1" si="1"/>
        <v>16.037751197417741</v>
      </c>
      <c r="F18" s="6">
        <f t="shared" ca="1" si="1"/>
        <v>17.18330485437615</v>
      </c>
      <c r="G18" s="6">
        <f t="shared" ca="1" si="1"/>
        <v>18.410683772545873</v>
      </c>
      <c r="H18" s="6">
        <f t="shared" ca="1" si="1"/>
        <v>19.725732613442005</v>
      </c>
      <c r="I18" s="6">
        <f t="shared" ca="1" si="1"/>
        <v>21.134713514402147</v>
      </c>
      <c r="J18" s="6">
        <f t="shared" ca="1" si="1"/>
        <v>22.644335908288014</v>
      </c>
      <c r="K18" s="12">
        <f t="shared" ca="1" si="1"/>
        <v>24.26178847316573</v>
      </c>
      <c r="L18" s="6"/>
    </row>
    <row r="19" spans="1:12" x14ac:dyDescent="0.25">
      <c r="A19" s="13"/>
      <c r="B19" s="6"/>
      <c r="C19" s="6"/>
      <c r="D19" s="6"/>
      <c r="E19" s="6"/>
      <c r="F19" s="6"/>
      <c r="G19" s="6"/>
      <c r="H19" s="6"/>
      <c r="I19" s="6"/>
      <c r="J19" s="6"/>
      <c r="K19" s="12"/>
    </row>
    <row r="20" spans="1:12" x14ac:dyDescent="0.25">
      <c r="A20" s="14" t="s">
        <v>2</v>
      </c>
      <c r="B20" s="2">
        <f ca="1">K17+1</f>
        <v>2029</v>
      </c>
      <c r="C20" s="3">
        <f ca="1">B20+1</f>
        <v>2030</v>
      </c>
      <c r="D20" s="3">
        <f t="shared" ref="D20:K20" ca="1" si="2">C20+1</f>
        <v>2031</v>
      </c>
      <c r="E20" s="3">
        <f t="shared" ca="1" si="2"/>
        <v>2032</v>
      </c>
      <c r="F20" s="3">
        <f t="shared" ca="1" si="2"/>
        <v>2033</v>
      </c>
      <c r="G20" s="3">
        <f t="shared" ca="1" si="2"/>
        <v>2034</v>
      </c>
      <c r="H20" s="3">
        <f t="shared" ca="1" si="2"/>
        <v>2035</v>
      </c>
      <c r="I20" s="3">
        <f t="shared" ca="1" si="2"/>
        <v>2036</v>
      </c>
      <c r="J20" s="3">
        <f t="shared" ca="1" si="2"/>
        <v>2037</v>
      </c>
      <c r="K20" s="15">
        <f t="shared" ca="1" si="2"/>
        <v>2038</v>
      </c>
    </row>
    <row r="21" spans="1:12" ht="15.75" thickBot="1" x14ac:dyDescent="0.3">
      <c r="A21" s="16">
        <f ca="1">SUM(B21:K21)</f>
        <v>165.08236285646683</v>
      </c>
      <c r="B21" s="17">
        <f ca="1">$B$15^($B$20-$B$17)*$B$16^(B20-$K$17)*$B$14</f>
        <v>22.528803582225319</v>
      </c>
      <c r="C21" s="17">
        <f t="shared" ref="C21:K21" ca="1" si="3">$B$15^($B$20-$B$17)*$B$16^(C20-$K$17)*$B$14</f>
        <v>20.919603326352078</v>
      </c>
      <c r="D21" s="17">
        <f t="shared" ca="1" si="3"/>
        <v>19.425345945898357</v>
      </c>
      <c r="E21" s="17">
        <f t="shared" ca="1" si="3"/>
        <v>18.037821235477043</v>
      </c>
      <c r="F21" s="17">
        <f t="shared" ca="1" si="3"/>
        <v>16.749405432942968</v>
      </c>
      <c r="G21" s="17">
        <f t="shared" ca="1" si="3"/>
        <v>15.553019330589899</v>
      </c>
      <c r="H21" s="17">
        <f t="shared" ca="1" si="3"/>
        <v>14.442089378404903</v>
      </c>
      <c r="I21" s="17">
        <f t="shared" ca="1" si="3"/>
        <v>13.410511565661695</v>
      </c>
      <c r="J21" s="17">
        <f t="shared" ca="1" si="3"/>
        <v>12.452617882400146</v>
      </c>
      <c r="K21" s="18">
        <f t="shared" ca="1" si="3"/>
        <v>11.563145176514421</v>
      </c>
    </row>
    <row r="22" spans="1:12" x14ac:dyDescent="0.25">
      <c r="A22" s="24"/>
      <c r="B22" s="25"/>
      <c r="C22" s="1"/>
    </row>
    <row r="23" spans="1:12" x14ac:dyDescent="0.25">
      <c r="A23" s="14" t="s">
        <v>3</v>
      </c>
      <c r="B23" s="26">
        <f ca="1">A18+A21</f>
        <v>346.45918995395289</v>
      </c>
      <c r="C23" s="1"/>
    </row>
    <row r="24" spans="1:12" x14ac:dyDescent="0.25">
      <c r="A24" s="14" t="s">
        <v>10</v>
      </c>
      <c r="B24" s="26">
        <f>_xll.GURUF($B$6,A24)</f>
        <v>172.85</v>
      </c>
      <c r="C24" s="1"/>
    </row>
    <row r="25" spans="1:12" ht="15.75" thickBot="1" x14ac:dyDescent="0.3">
      <c r="A25" s="22" t="s">
        <v>11</v>
      </c>
      <c r="B25" s="27">
        <f ca="1">(B23-B24)/B23</f>
        <v>0.50109564124140249</v>
      </c>
    </row>
  </sheetData>
  <conditionalFormatting sqref="B2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Clairmont</dc:creator>
  <cp:lastModifiedBy>gurufocus</cp:lastModifiedBy>
  <dcterms:created xsi:type="dcterms:W3CDTF">2012-01-11T22:13:55Z</dcterms:created>
  <dcterms:modified xsi:type="dcterms:W3CDTF">2019-03-07T16:22:53Z</dcterms:modified>
</cp:coreProperties>
</file>